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0" i="1" l="1"/>
  <c r="H10" i="1"/>
  <c r="I10" i="1"/>
  <c r="J10" i="1"/>
  <c r="J6" i="1" l="1"/>
  <c r="I6" i="1"/>
  <c r="H6" i="1"/>
  <c r="G6" i="1"/>
  <c r="J7" i="1"/>
  <c r="I7" i="1"/>
  <c r="H7" i="1"/>
  <c r="G7" i="1"/>
  <c r="J20" i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9" i="1"/>
  <c r="I9" i="1"/>
  <c r="H9" i="1"/>
  <c r="G9" i="1"/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H24" i="1" l="1"/>
  <c r="J24" i="1"/>
  <c r="G24" i="1"/>
  <c r="L24" i="1"/>
  <c r="F24" i="1"/>
</calcChain>
</file>

<file path=xl/sharedStrings.xml><?xml version="1.0" encoding="utf-8"?>
<sst xmlns="http://schemas.openxmlformats.org/spreadsheetml/2006/main" count="58" uniqueCount="52">
  <si>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</si>
  <si>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</si>
  <si>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</si>
  <si>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</si>
  <si>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</si>
  <si>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</si>
  <si>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</si>
  <si>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</si>
  <si>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</si>
  <si>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</si>
  <si>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</si>
  <si>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</si>
  <si>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</si>
  <si>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</si>
  <si>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</si>
  <si>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</si>
  <si>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</si>
  <si>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</si>
  <si>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</si>
  <si>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</si>
  <si>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</si>
  <si>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</si>
  <si>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</si>
  <si>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</si>
  <si>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</si>
  <si>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</si>
  <si>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</si>
  <si>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</si>
  <si>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</si>
  <si>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</si>
  <si>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</si>
  <si>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</si>
  <si>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</si>
  <si>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</si>
  <si>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</si>
  <si>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</si>
  <si>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</si>
  <si>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</si>
  <si>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Хлеб пшеничный витаминизированный</t>
  </si>
  <si>
    <t>Капуста тушеная</t>
  </si>
  <si>
    <t>Тефтели из говядины с рисом паровые</t>
  </si>
  <si>
    <t>Напиток из шиповника</t>
  </si>
  <si>
    <t xml:space="preserve">Салат из свеклы </t>
  </si>
  <si>
    <t>Щи с капустой и картофелем со сметаной и зеленью,мясом</t>
  </si>
  <si>
    <t>Каша гречневая рассыпчатая</t>
  </si>
  <si>
    <t>Мясо кур отварное в соусе</t>
  </si>
  <si>
    <t>Напиток "Золотой шар"</t>
  </si>
  <si>
    <t>пром</t>
  </si>
  <si>
    <t>32.10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</si>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</sst>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0" sqref="N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4" t="s">
        <v>49</v>
      </c>
      <c r="D1" s="55"/>
      <c r="E1" s="55"/>
      <c r="F1" s="6" t="s">
        <v>15</v>
      </c>
      <c r="G1" s="2" t="s">
        <v>16</v>
      </c>
      <c r="H1" s="56" t="s">
        <v>50</v>
      </c>
      <c r="I1" s="56"/>
      <c r="J1" s="56"/>
      <c r="K1" s="56"/>
    </row>
    <row r="2" spans="1:12" ht="17.399999999999999" x14ac:dyDescent="0.25">
      <c r="A2" s="8" t="s">
        <v>5</v>
      </c>
      <c r="C2" s="2"/>
      <c r="G2" s="2" t="s">
        <v>17</v>
      </c>
      <c r="H2" s="56" t="s">
        <v>51</v>
      </c>
      <c r="I2" s="56"/>
      <c r="J2" s="56"/>
      <c r="K2" s="56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24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15.6" x14ac:dyDescent="0.3">
      <c r="A6" s="36">
        <v>1</v>
      </c>
      <c r="B6" s="37">
        <v>3</v>
      </c>
      <c r="C6" s="38" t="s">
        <v>19</v>
      </c>
      <c r="D6" s="39" t="s">
        <v>20</v>
      </c>
      <c r="E6" s="22" t="s">
        <v>40</v>
      </c>
      <c r="F6" s="29">
        <v>100</v>
      </c>
      <c r="G6" s="29">
        <f>F6*11.6/90</f>
        <v>12.888888888888889</v>
      </c>
      <c r="H6" s="29">
        <f>F6*11.6/90</f>
        <v>12.888888888888889</v>
      </c>
      <c r="I6" s="29">
        <f>F6*13.1/90</f>
        <v>14.555555555555555</v>
      </c>
      <c r="J6" s="29">
        <f>F6*203.4/90</f>
        <v>226</v>
      </c>
      <c r="K6" s="25">
        <v>44533</v>
      </c>
      <c r="L6" s="26">
        <v>82.97</v>
      </c>
    </row>
    <row r="7" spans="1:12" ht="15.6" x14ac:dyDescent="0.3">
      <c r="A7" s="40"/>
      <c r="B7" s="41"/>
      <c r="C7" s="42"/>
      <c r="D7" s="43" t="s">
        <v>27</v>
      </c>
      <c r="E7" s="23" t="s">
        <v>39</v>
      </c>
      <c r="F7" s="34">
        <v>150</v>
      </c>
      <c r="G7" s="34">
        <f>F7*3.22/150</f>
        <v>3.22</v>
      </c>
      <c r="H7" s="34">
        <f>F7*2.85/150</f>
        <v>2.85</v>
      </c>
      <c r="I7" s="34">
        <f>F7*11.9/150</f>
        <v>11.9</v>
      </c>
      <c r="J7" s="34">
        <f>F7*86.25/150</f>
        <v>86.25</v>
      </c>
      <c r="K7" s="27">
        <v>36.799999999999997</v>
      </c>
      <c r="L7" s="28">
        <v>16.96</v>
      </c>
    </row>
    <row r="8" spans="1:12" ht="15.6" x14ac:dyDescent="0.3">
      <c r="A8" s="40"/>
      <c r="B8" s="41"/>
      <c r="C8" s="42"/>
      <c r="D8" s="44" t="s">
        <v>21</v>
      </c>
      <c r="E8" s="22" t="s">
        <v>41</v>
      </c>
      <c r="F8" s="29">
        <v>200</v>
      </c>
      <c r="G8" s="29">
        <v>0.2</v>
      </c>
      <c r="H8" s="29">
        <v>0.1</v>
      </c>
      <c r="I8" s="29">
        <v>13.1</v>
      </c>
      <c r="J8" s="29">
        <v>54.1</v>
      </c>
      <c r="K8" s="27">
        <v>37.1</v>
      </c>
      <c r="L8" s="28">
        <v>8.82</v>
      </c>
    </row>
    <row r="9" spans="1:12" ht="15.6" x14ac:dyDescent="0.3">
      <c r="A9" s="40"/>
      <c r="B9" s="41"/>
      <c r="C9" s="42"/>
      <c r="D9" s="44" t="s">
        <v>22</v>
      </c>
      <c r="E9" s="21" t="s">
        <v>38</v>
      </c>
      <c r="F9" s="29">
        <v>50</v>
      </c>
      <c r="G9" s="29">
        <f>SUM(F9*2.37/30)</f>
        <v>3.95</v>
      </c>
      <c r="H9" s="29">
        <f>SUM(F9*0.3/30)</f>
        <v>0.5</v>
      </c>
      <c r="I9" s="29">
        <f>SUM(F9*14.49/30)</f>
        <v>24.15</v>
      </c>
      <c r="J9" s="29">
        <f>SUM(F9*70.14/30)</f>
        <v>116.9</v>
      </c>
      <c r="K9" s="27" t="s">
        <v>47</v>
      </c>
      <c r="L9" s="28">
        <v>4.09</v>
      </c>
    </row>
    <row r="10" spans="1:12" ht="15.6" x14ac:dyDescent="0.3">
      <c r="A10" s="40"/>
      <c r="B10" s="41"/>
      <c r="C10" s="42"/>
      <c r="D10" s="44"/>
      <c r="E10" s="19" t="s">
        <v>37</v>
      </c>
      <c r="F10" s="29">
        <v>37</v>
      </c>
      <c r="G10" s="29">
        <f>SUM(F10*1.68/30)</f>
        <v>2.0720000000000001</v>
      </c>
      <c r="H10" s="29">
        <f>SUM(F10*0.33/30)</f>
        <v>0.40700000000000003</v>
      </c>
      <c r="I10" s="29">
        <f>SUM(F10*14.82/30)</f>
        <v>18.278000000000002</v>
      </c>
      <c r="J10" s="29">
        <f>SUM(F10*68.97/30)</f>
        <v>85.063000000000002</v>
      </c>
      <c r="K10" s="27">
        <v>44240</v>
      </c>
      <c r="L10" s="28">
        <v>3.23</v>
      </c>
    </row>
    <row r="11" spans="1:12" ht="15.6" x14ac:dyDescent="0.3">
      <c r="A11" s="40"/>
      <c r="B11" s="41"/>
      <c r="C11" s="42"/>
      <c r="D11" s="43"/>
      <c r="E11" s="12"/>
      <c r="F11" s="28"/>
      <c r="G11" s="28"/>
      <c r="H11" s="28"/>
      <c r="I11" s="28"/>
      <c r="J11" s="28"/>
      <c r="K11" s="27"/>
      <c r="L11" s="28"/>
    </row>
    <row r="12" spans="1:12" ht="15.6" x14ac:dyDescent="0.3">
      <c r="A12" s="40"/>
      <c r="B12" s="41"/>
      <c r="C12" s="42"/>
      <c r="D12" s="43"/>
      <c r="E12" s="12"/>
      <c r="F12" s="28"/>
      <c r="G12" s="28"/>
      <c r="H12" s="28"/>
      <c r="I12" s="28"/>
      <c r="J12" s="28"/>
      <c r="K12" s="27"/>
      <c r="L12" s="28"/>
    </row>
    <row r="13" spans="1:12" ht="15.6" x14ac:dyDescent="0.3">
      <c r="A13" s="45"/>
      <c r="B13" s="46"/>
      <c r="C13" s="47"/>
      <c r="D13" s="48" t="s">
        <v>31</v>
      </c>
      <c r="E13" s="5"/>
      <c r="F13" s="30">
        <f>SUM(F6:F12)</f>
        <v>537</v>
      </c>
      <c r="G13" s="30">
        <f t="shared" ref="G13" si="0">SUM(G6:G12)</f>
        <v>22.330888888888886</v>
      </c>
      <c r="H13" s="30">
        <f t="shared" ref="H13" si="1">SUM(H6:H12)</f>
        <v>16.745888888888889</v>
      </c>
      <c r="I13" s="30">
        <f t="shared" ref="I13" si="2">SUM(I6:I12)</f>
        <v>81.983555555555554</v>
      </c>
      <c r="J13" s="30">
        <f t="shared" ref="J13:L13" si="3">SUM(J6:J12)</f>
        <v>568.31299999999999</v>
      </c>
      <c r="K13" s="31"/>
      <c r="L13" s="30">
        <f t="shared" si="3"/>
        <v>116.07000000000001</v>
      </c>
    </row>
    <row r="14" spans="1:12" ht="15.6" x14ac:dyDescent="0.3">
      <c r="A14" s="49">
        <f>A6</f>
        <v>1</v>
      </c>
      <c r="B14" s="50">
        <f>B6</f>
        <v>3</v>
      </c>
      <c r="C14" s="51" t="s">
        <v>23</v>
      </c>
      <c r="D14" s="44" t="s">
        <v>24</v>
      </c>
      <c r="E14" s="20" t="s">
        <v>42</v>
      </c>
      <c r="F14" s="29">
        <v>60</v>
      </c>
      <c r="G14" s="29">
        <f>F14*1.4/100</f>
        <v>0.84</v>
      </c>
      <c r="H14" s="29">
        <f>F14*6/100</f>
        <v>3.6</v>
      </c>
      <c r="I14" s="29">
        <f>F14*6.8/100</f>
        <v>4.08</v>
      </c>
      <c r="J14" s="29">
        <f>F14*87/100</f>
        <v>52.2</v>
      </c>
      <c r="K14" s="29" t="s">
        <v>48</v>
      </c>
      <c r="L14" s="28">
        <v>6.69</v>
      </c>
    </row>
    <row r="15" spans="1:12" ht="31.2" x14ac:dyDescent="0.3">
      <c r="A15" s="40"/>
      <c r="B15" s="41"/>
      <c r="C15" s="42"/>
      <c r="D15" s="44" t="s">
        <v>25</v>
      </c>
      <c r="E15" s="24" t="s">
        <v>43</v>
      </c>
      <c r="F15" s="29">
        <v>200</v>
      </c>
      <c r="G15" s="29">
        <f>F15*1.9/250+0.2+1.6</f>
        <v>3.3200000000000003</v>
      </c>
      <c r="H15" s="29">
        <f>F15*4.1/250+1.7</f>
        <v>4.9799999999999995</v>
      </c>
      <c r="I15" s="29">
        <f>F15*8/250+0.4+1</f>
        <v>7.8000000000000007</v>
      </c>
      <c r="J15" s="29">
        <f>F15*77/250+3+24</f>
        <v>88.6</v>
      </c>
      <c r="K15" s="35">
        <v>44379</v>
      </c>
      <c r="L15" s="28">
        <v>22.12</v>
      </c>
    </row>
    <row r="16" spans="1:12" ht="15.6" x14ac:dyDescent="0.3">
      <c r="A16" s="40"/>
      <c r="B16" s="41"/>
      <c r="C16" s="42"/>
      <c r="D16" s="44" t="s">
        <v>26</v>
      </c>
      <c r="E16" s="23" t="s">
        <v>44</v>
      </c>
      <c r="F16" s="29">
        <v>150</v>
      </c>
      <c r="G16" s="29">
        <f>F16*6.63/150</f>
        <v>6.63</v>
      </c>
      <c r="H16" s="29">
        <f>F16*4.44/150</f>
        <v>4.4400000000000004</v>
      </c>
      <c r="I16" s="29">
        <f>F16*28.8/150</f>
        <v>28.8</v>
      </c>
      <c r="J16" s="29">
        <f>F16*181.5/150</f>
        <v>181.5</v>
      </c>
      <c r="K16" s="35">
        <v>39.299999999999997</v>
      </c>
      <c r="L16" s="28">
        <v>7.46</v>
      </c>
    </row>
    <row r="17" spans="1:12" ht="15.6" x14ac:dyDescent="0.3">
      <c r="A17" s="40"/>
      <c r="B17" s="41"/>
      <c r="C17" s="42"/>
      <c r="D17" s="44" t="s">
        <v>27</v>
      </c>
      <c r="E17" s="24" t="s">
        <v>45</v>
      </c>
      <c r="F17" s="29">
        <v>100</v>
      </c>
      <c r="G17" s="29">
        <f>F17*10.44/90</f>
        <v>11.6</v>
      </c>
      <c r="H17" s="29">
        <f>F17*10.9/90</f>
        <v>12.111111111111111</v>
      </c>
      <c r="I17" s="29">
        <f>F17*10.07/90</f>
        <v>11.188888888888888</v>
      </c>
      <c r="J17" s="29">
        <f>F17*180.14/90</f>
        <v>200.15555555555557</v>
      </c>
      <c r="K17" s="35">
        <v>44236</v>
      </c>
      <c r="L17" s="28">
        <v>60.73</v>
      </c>
    </row>
    <row r="18" spans="1:12" ht="15.6" x14ac:dyDescent="0.3">
      <c r="A18" s="40"/>
      <c r="B18" s="41"/>
      <c r="C18" s="42"/>
      <c r="D18" s="44" t="s">
        <v>28</v>
      </c>
      <c r="E18" s="23" t="s">
        <v>46</v>
      </c>
      <c r="F18" s="29">
        <v>200</v>
      </c>
      <c r="G18" s="29">
        <v>0</v>
      </c>
      <c r="H18" s="29">
        <v>0</v>
      </c>
      <c r="I18" s="29">
        <v>12</v>
      </c>
      <c r="J18" s="29">
        <v>48</v>
      </c>
      <c r="K18" s="35">
        <v>37.200000000000003</v>
      </c>
      <c r="L18" s="28">
        <v>11.73</v>
      </c>
    </row>
    <row r="19" spans="1:12" ht="15.6" x14ac:dyDescent="0.3">
      <c r="A19" s="40"/>
      <c r="B19" s="41"/>
      <c r="C19" s="42"/>
      <c r="D19" s="44" t="s">
        <v>29</v>
      </c>
      <c r="E19" s="21" t="s">
        <v>38</v>
      </c>
      <c r="F19" s="29">
        <v>50</v>
      </c>
      <c r="G19" s="29">
        <f>SUM(F19*2.37/30)</f>
        <v>3.95</v>
      </c>
      <c r="H19" s="29">
        <f>SUM(F19*0.3/30)</f>
        <v>0.5</v>
      </c>
      <c r="I19" s="29">
        <f>SUM(F19*14.49/30)</f>
        <v>24.15</v>
      </c>
      <c r="J19" s="29">
        <f>SUM(F19*70.14/30)</f>
        <v>116.9</v>
      </c>
      <c r="K19" s="27" t="s">
        <v>47</v>
      </c>
      <c r="L19" s="28">
        <v>4.1100000000000003</v>
      </c>
    </row>
    <row r="20" spans="1:12" ht="15.6" x14ac:dyDescent="0.3">
      <c r="A20" s="40"/>
      <c r="B20" s="41"/>
      <c r="C20" s="42"/>
      <c r="D20" s="44" t="s">
        <v>30</v>
      </c>
      <c r="E20" s="19" t="s">
        <v>37</v>
      </c>
      <c r="F20" s="29">
        <v>37</v>
      </c>
      <c r="G20" s="29">
        <f>SUM(F20*1.68/30)</f>
        <v>2.0720000000000001</v>
      </c>
      <c r="H20" s="29">
        <f>SUM(F20*0.33/30)</f>
        <v>0.40700000000000003</v>
      </c>
      <c r="I20" s="29">
        <f>SUM(F20*14.82/30)</f>
        <v>18.278000000000002</v>
      </c>
      <c r="J20" s="29">
        <f>SUM(F20*68.97/30)</f>
        <v>85.063000000000002</v>
      </c>
      <c r="K20" s="27" t="s">
        <v>47</v>
      </c>
      <c r="L20" s="28">
        <v>3.23</v>
      </c>
    </row>
    <row r="21" spans="1:12" ht="15.6" x14ac:dyDescent="0.3">
      <c r="A21" s="40"/>
      <c r="B21" s="41"/>
      <c r="C21" s="42"/>
      <c r="D21" s="43"/>
      <c r="E21" s="12"/>
      <c r="F21" s="28"/>
      <c r="G21" s="28"/>
      <c r="H21" s="28"/>
      <c r="I21" s="28"/>
      <c r="J21" s="28"/>
      <c r="K21" s="27"/>
      <c r="L21" s="28"/>
    </row>
    <row r="22" spans="1:12" ht="15.6" x14ac:dyDescent="0.3">
      <c r="A22" s="40"/>
      <c r="B22" s="41"/>
      <c r="C22" s="42"/>
      <c r="D22" s="43"/>
      <c r="E22" s="12"/>
      <c r="F22" s="28"/>
      <c r="G22" s="28"/>
      <c r="H22" s="28"/>
      <c r="I22" s="28"/>
      <c r="J22" s="28"/>
      <c r="K22" s="27"/>
      <c r="L22" s="28"/>
    </row>
    <row r="23" spans="1:12" ht="15.6" x14ac:dyDescent="0.3">
      <c r="A23" s="45"/>
      <c r="B23" s="46"/>
      <c r="C23" s="47"/>
      <c r="D23" s="48" t="s">
        <v>31</v>
      </c>
      <c r="E23" s="5"/>
      <c r="F23" s="30">
        <f>SUM(F14:F22)</f>
        <v>797</v>
      </c>
      <c r="G23" s="30">
        <f t="shared" ref="G23" si="4">SUM(G14:G22)</f>
        <v>28.411999999999999</v>
      </c>
      <c r="H23" s="30">
        <f t="shared" ref="H23" si="5">SUM(H14:H22)</f>
        <v>26.03811111111111</v>
      </c>
      <c r="I23" s="30">
        <f t="shared" ref="I23" si="6">SUM(I14:I22)</f>
        <v>106.29688888888889</v>
      </c>
      <c r="J23" s="30">
        <f t="shared" ref="J23:L23" si="7">SUM(J14:J22)</f>
        <v>772.41855555555549</v>
      </c>
      <c r="K23" s="31"/>
      <c r="L23" s="30">
        <f t="shared" si="7"/>
        <v>116.07000000000001</v>
      </c>
    </row>
    <row r="24" spans="1:12" ht="15.75" customHeight="1" thickBot="1" x14ac:dyDescent="0.35">
      <c r="A24" s="52">
        <f>A6</f>
        <v>1</v>
      </c>
      <c r="B24" s="53">
        <f>B6</f>
        <v>3</v>
      </c>
      <c r="C24" s="57" t="s">
        <v>4</v>
      </c>
      <c r="D24" s="58"/>
      <c r="E24" s="7"/>
      <c r="F24" s="33">
        <f>F13+F23</f>
        <v>1334</v>
      </c>
      <c r="G24" s="33">
        <f t="shared" ref="G24" si="8">G13+G23</f>
        <v>50.742888888888885</v>
      </c>
      <c r="H24" s="33">
        <f t="shared" ref="H24" si="9">H13+H23</f>
        <v>42.783999999999999</v>
      </c>
      <c r="I24" s="33">
        <f t="shared" ref="I24" si="10">I13+I23</f>
        <v>188.28044444444444</v>
      </c>
      <c r="J24" s="33">
        <f t="shared" ref="J24:L24" si="11">J13+J23</f>
        <v>1340.7315555555556</v>
      </c>
      <c r="K24" s="32"/>
      <c r="L24" s="33">
        <f t="shared" si="11"/>
        <v>232.14000000000001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2024-04-22T03:34:32Z</dcterms:modified>
</cp:coreProperties>
</file>